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61\1 výzva\"/>
    </mc:Choice>
  </mc:AlternateContent>
  <xr:revisionPtr revIDLastSave="0" documentId="13_ncr:1_{C4606BE5-1E02-4F4D-BAC4-D5DC57A2A4D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S11" i="1"/>
  <c r="R15" i="1"/>
  <c r="O12" i="1"/>
  <c r="O13" i="1"/>
  <c r="O14" i="1"/>
  <c r="O15" i="1"/>
  <c r="O16" i="1"/>
  <c r="R13" i="1"/>
  <c r="S13" i="1"/>
  <c r="R14" i="1"/>
  <c r="S14" i="1"/>
  <c r="H12" i="1"/>
  <c r="H13" i="1"/>
  <c r="H14" i="1"/>
  <c r="H15" i="1"/>
  <c r="H16" i="1"/>
  <c r="O11" i="1"/>
  <c r="R11" i="1"/>
  <c r="H11" i="1"/>
  <c r="O10" i="1"/>
  <c r="R10" i="1"/>
  <c r="S10" i="1"/>
  <c r="H10" i="1"/>
  <c r="R9" i="1"/>
  <c r="S9" i="1"/>
  <c r="O9" i="1"/>
  <c r="H9" i="1"/>
  <c r="R16" i="1" l="1"/>
  <c r="S15" i="1"/>
  <c r="S12" i="1"/>
  <c r="H7" i="1"/>
  <c r="H8" i="1"/>
  <c r="S8" i="1" l="1"/>
  <c r="R8" i="1"/>
  <c r="O8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<sst xmlns="http://schemas.openxmlformats.org/spreadsheetml/2006/main" count="77" uniqueCount="58">
  <si>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</si>
  <si>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</si>
  <si>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</si>
  <si>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</si>
  <si>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</si>
  <si>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</si>
  <si>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</si>
  <si>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</si>
  <si>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</si>
  <si>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</si>
  <si>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</si>
  <si>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</si>
  <si>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</si>
  <si>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</si>
  <si>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</si>
  <si>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</si>
  <si>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</si>
  <si>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</si>
  <si>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</si>
  <si>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</si>
  <si>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</si>
  <si>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</si>
  <si>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</si>
  <si>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</si>
  <si>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</si>
  <si>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</si>
  <si>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</si>
  <si>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</si>
  <si>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</si>
  <si>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</si>
  <si>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061 - 2024 (originální)</t>
  </si>
  <si>
    <t>ks</t>
  </si>
  <si>
    <t>Bc. Radka Kristlová,
Tel.: 37763 2001</t>
  </si>
  <si>
    <t>Technická 8, 
301 00 Plzeň,
Fakulta aplikovaných věd - Děkanát,
přízemí</t>
  </si>
  <si>
    <t>EO - Václava Vlková, 
Tel.: 37763 1146</t>
  </si>
  <si>
    <t>Univerzitní 8, 
301 00 Plzeň,
Rektorát - Ekonomický odbor,  
místnost UR 221</t>
  </si>
  <si>
    <t>DFPE - Bc. Veronika Forstová,
Tel.: 37763 6001</t>
  </si>
  <si>
    <t>Veleslavínova 42, 
301 00 Plzeň,
Fakulta pedagogická - Děkanát,  místnost V C315</t>
  </si>
  <si>
    <t>NE</t>
  </si>
  <si>
    <r>
      <t>Toner do tiskárny OKI MC 573 -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</si>
  <si>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OKI MC 562w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</si>
  <si>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TA 2508ci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</si>
  <si>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TA 2508ci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</si>
  <si>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TA 2508ci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</si>
  <si>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Toner do tiskárny TA 2508ci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</si>
  <si>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t>Originální toner. Výtěžnost 6 000 stran.</t>
  </si>
  <si>
    <t>Originální toner. Výtěžnost 5 000 stran.</t>
  </si>
  <si>
    <t>Originální toner. Výtěžnost 25 000 stran.</t>
  </si>
  <si>
    <t>Originální toner. Výtěžnost 12 000 stran.</t>
  </si>
  <si>
    <t>Oridinální toner. Výtěžnost 12 000 stran.</t>
  </si>
  <si>
    <t>Originální toner. Výtěžnost 2 200 stran.</t>
  </si>
  <si>
    <t>Originální toner. Výtěžnost 10 000 stran.</t>
  </si>
  <si>
    <t>Originální toner. Výtěžnost 10 200 stran.</t>
  </si>
  <si>
    <t>Originální toner. Výtěžnost 3 000 stran.</t>
  </si>
  <si>
    <r>
      <t>Toner do tiskárny HP LaserJet PRO M201dw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</si>
  <si>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</si>
  <si>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Canon i-sensys MF465dw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</si>
  <si>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LaserJet Enterprise MFP M430f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</si>
</sst>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64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24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topLeftCell="A4" zoomScaleNormal="100" workbookViewId="0">
      <selection activeCell="H14" sqref="H14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3.28515625" style="5" customWidth="1"/>
    <col min="4" max="4" width="11.7109375" style="147" customWidth="1"/>
    <col min="5" max="5" width="11.28515625" style="4" customWidth="1"/>
    <col min="6" max="6" width="54.1406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5.5703125" style="6" customWidth="1"/>
    <col min="13" max="13" width="34.7109375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39</v>
      </c>
      <c r="D7" s="38">
        <v>1</v>
      </c>
      <c r="E7" s="39" t="s">
        <v>31</v>
      </c>
      <c r="F7" s="37" t="s">
        <v>45</v>
      </c>
      <c r="G7" s="150"/>
      <c r="H7" s="40" t="str">
        <f t="shared" ref="H7:H16" si="0">IF(P7&gt;1999,"ANO","NE")</f>
        <v>ANO</v>
      </c>
      <c r="I7" s="41" t="s">
        <v>27</v>
      </c>
      <c r="J7" s="42" t="s">
        <v>38</v>
      </c>
      <c r="K7" s="43"/>
      <c r="L7" s="44" t="s">
        <v>32</v>
      </c>
      <c r="M7" s="44" t="s">
        <v>33</v>
      </c>
      <c r="N7" s="45" t="s">
        <v>29</v>
      </c>
      <c r="O7" s="46">
        <f>D7*P7</f>
        <v>4700</v>
      </c>
      <c r="P7" s="47">
        <v>4700</v>
      </c>
      <c r="Q7" s="157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40</v>
      </c>
      <c r="D8" s="53">
        <v>1</v>
      </c>
      <c r="E8" s="54" t="s">
        <v>31</v>
      </c>
      <c r="F8" s="52" t="s">
        <v>46</v>
      </c>
      <c r="G8" s="151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6" si="2">D8*P8</f>
        <v>4000</v>
      </c>
      <c r="P8" s="61">
        <v>4000</v>
      </c>
      <c r="Q8" s="158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41</v>
      </c>
      <c r="D9" s="53">
        <v>1</v>
      </c>
      <c r="E9" s="54" t="s">
        <v>31</v>
      </c>
      <c r="F9" s="52" t="s">
        <v>47</v>
      </c>
      <c r="G9" s="151"/>
      <c r="H9" s="55" t="str">
        <f t="shared" si="0"/>
        <v>NE</v>
      </c>
      <c r="I9" s="56"/>
      <c r="J9" s="57"/>
      <c r="K9" s="58"/>
      <c r="L9" s="57"/>
      <c r="M9" s="57"/>
      <c r="N9" s="59"/>
      <c r="O9" s="60">
        <f t="shared" si="2"/>
        <v>1800</v>
      </c>
      <c r="P9" s="61">
        <v>1800</v>
      </c>
      <c r="Q9" s="158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x14ac:dyDescent="0.25">
      <c r="B10" s="51">
        <v>4</v>
      </c>
      <c r="C10" s="52" t="s">
        <v>42</v>
      </c>
      <c r="D10" s="53">
        <v>1</v>
      </c>
      <c r="E10" s="54" t="s">
        <v>31</v>
      </c>
      <c r="F10" s="52" t="s">
        <v>48</v>
      </c>
      <c r="G10" s="151"/>
      <c r="H10" s="55" t="str">
        <f t="shared" si="0"/>
        <v>ANO</v>
      </c>
      <c r="I10" s="56"/>
      <c r="J10" s="57"/>
      <c r="K10" s="58"/>
      <c r="L10" s="57"/>
      <c r="M10" s="57"/>
      <c r="N10" s="59"/>
      <c r="O10" s="60">
        <f t="shared" si="2"/>
        <v>2000</v>
      </c>
      <c r="P10" s="61">
        <v>2000</v>
      </c>
      <c r="Q10" s="158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25">
      <c r="B11" s="51">
        <v>5</v>
      </c>
      <c r="C11" s="52" t="s">
        <v>43</v>
      </c>
      <c r="D11" s="53">
        <v>1</v>
      </c>
      <c r="E11" s="54" t="s">
        <v>31</v>
      </c>
      <c r="F11" s="52" t="s">
        <v>49</v>
      </c>
      <c r="G11" s="151"/>
      <c r="H11" s="55" t="str">
        <f t="shared" si="0"/>
        <v>ANO</v>
      </c>
      <c r="I11" s="56"/>
      <c r="J11" s="57"/>
      <c r="K11" s="58"/>
      <c r="L11" s="57"/>
      <c r="M11" s="57"/>
      <c r="N11" s="59"/>
      <c r="O11" s="60">
        <f t="shared" si="2"/>
        <v>2000</v>
      </c>
      <c r="P11" s="61">
        <v>2000</v>
      </c>
      <c r="Q11" s="158"/>
      <c r="R11" s="62">
        <f t="shared" ref="R11" si="9">D11*Q11</f>
        <v>0</v>
      </c>
      <c r="S11" s="63" t="str">
        <f t="shared" ref="S11" si="10">IF(ISNUMBER(Q11), IF(Q11&gt;P11,"NEVYHOVUJE","VYHOVUJE")," ")</f>
        <v xml:space="preserve"> </v>
      </c>
      <c r="T11" s="64"/>
      <c r="U11" s="64"/>
    </row>
    <row r="12" spans="2:21" ht="41.25" customHeight="1" thickBot="1" x14ac:dyDescent="0.3">
      <c r="B12" s="65">
        <v>6</v>
      </c>
      <c r="C12" s="66" t="s">
        <v>44</v>
      </c>
      <c r="D12" s="67">
        <v>1</v>
      </c>
      <c r="E12" s="68" t="s">
        <v>31</v>
      </c>
      <c r="F12" s="66" t="s">
        <v>48</v>
      </c>
      <c r="G12" s="152"/>
      <c r="H12" s="69" t="str">
        <f t="shared" si="0"/>
        <v>ANO</v>
      </c>
      <c r="I12" s="56"/>
      <c r="J12" s="57"/>
      <c r="K12" s="58"/>
      <c r="L12" s="57"/>
      <c r="M12" s="57"/>
      <c r="N12" s="59"/>
      <c r="O12" s="70">
        <f t="shared" si="2"/>
        <v>2000</v>
      </c>
      <c r="P12" s="71">
        <v>2000</v>
      </c>
      <c r="Q12" s="159"/>
      <c r="R12" s="72">
        <f t="shared" ref="R12:R16" si="11">D12*Q12</f>
        <v>0</v>
      </c>
      <c r="S12" s="73" t="str">
        <f t="shared" ref="S12:S16" si="12">IF(ISNUMBER(Q12), IF(Q12&gt;P12,"NEVYHOVUJE","VYHOVUJE")," ")</f>
        <v xml:space="preserve"> </v>
      </c>
      <c r="T12" s="64"/>
      <c r="U12" s="64"/>
    </row>
    <row r="13" spans="2:21" ht="41.25" customHeight="1" x14ac:dyDescent="0.25">
      <c r="B13" s="74">
        <v>7</v>
      </c>
      <c r="C13" s="75" t="s">
        <v>54</v>
      </c>
      <c r="D13" s="76">
        <v>2</v>
      </c>
      <c r="E13" s="77" t="s">
        <v>31</v>
      </c>
      <c r="F13" s="75" t="s">
        <v>50</v>
      </c>
      <c r="G13" s="153"/>
      <c r="H13" s="78" t="str">
        <f t="shared" si="0"/>
        <v>ANO</v>
      </c>
      <c r="I13" s="79" t="s">
        <v>27</v>
      </c>
      <c r="J13" s="79" t="s">
        <v>38</v>
      </c>
      <c r="K13" s="80"/>
      <c r="L13" s="79" t="s">
        <v>34</v>
      </c>
      <c r="M13" s="79" t="s">
        <v>35</v>
      </c>
      <c r="N13" s="81" t="s">
        <v>29</v>
      </c>
      <c r="O13" s="82">
        <f t="shared" si="2"/>
        <v>4000</v>
      </c>
      <c r="P13" s="83">
        <v>2000</v>
      </c>
      <c r="Q13" s="160"/>
      <c r="R13" s="84">
        <f t="shared" si="11"/>
        <v>0</v>
      </c>
      <c r="S13" s="85" t="str">
        <f t="shared" si="12"/>
        <v xml:space="preserve"> </v>
      </c>
      <c r="T13" s="86"/>
      <c r="U13" s="86" t="s">
        <v>10</v>
      </c>
    </row>
    <row r="14" spans="2:21" ht="41.25" customHeight="1" thickBot="1" x14ac:dyDescent="0.3">
      <c r="B14" s="87">
        <v>8</v>
      </c>
      <c r="C14" s="88" t="s">
        <v>55</v>
      </c>
      <c r="D14" s="89">
        <v>2</v>
      </c>
      <c r="E14" s="90" t="s">
        <v>31</v>
      </c>
      <c r="F14" s="88" t="s">
        <v>51</v>
      </c>
      <c r="G14" s="154"/>
      <c r="H14" s="91" t="str">
        <f t="shared" si="0"/>
        <v>ANO</v>
      </c>
      <c r="I14" s="92"/>
      <c r="J14" s="93"/>
      <c r="K14" s="94"/>
      <c r="L14" s="95"/>
      <c r="M14" s="95"/>
      <c r="N14" s="96"/>
      <c r="O14" s="97">
        <f t="shared" si="2"/>
        <v>9200</v>
      </c>
      <c r="P14" s="98">
        <v>4600</v>
      </c>
      <c r="Q14" s="161"/>
      <c r="R14" s="99">
        <f t="shared" si="11"/>
        <v>0</v>
      </c>
      <c r="S14" s="100" t="str">
        <f t="shared" si="12"/>
        <v xml:space="preserve"> </v>
      </c>
      <c r="T14" s="101"/>
      <c r="U14" s="101"/>
    </row>
    <row r="15" spans="2:21" ht="41.25" customHeight="1" x14ac:dyDescent="0.25">
      <c r="B15" s="102">
        <v>9</v>
      </c>
      <c r="C15" s="103" t="s">
        <v>56</v>
      </c>
      <c r="D15" s="104">
        <v>2</v>
      </c>
      <c r="E15" s="105" t="s">
        <v>31</v>
      </c>
      <c r="F15" s="103" t="s">
        <v>52</v>
      </c>
      <c r="G15" s="155"/>
      <c r="H15" s="106" t="str">
        <f t="shared" si="0"/>
        <v>ANO</v>
      </c>
      <c r="I15" s="107" t="s">
        <v>27</v>
      </c>
      <c r="J15" s="107" t="s">
        <v>38</v>
      </c>
      <c r="K15" s="58"/>
      <c r="L15" s="107" t="s">
        <v>36</v>
      </c>
      <c r="M15" s="107" t="s">
        <v>37</v>
      </c>
      <c r="N15" s="59" t="s">
        <v>29</v>
      </c>
      <c r="O15" s="108">
        <f t="shared" si="2"/>
        <v>7600</v>
      </c>
      <c r="P15" s="109">
        <v>3800</v>
      </c>
      <c r="Q15" s="162"/>
      <c r="R15" s="110">
        <f t="shared" si="11"/>
        <v>0</v>
      </c>
      <c r="S15" s="111" t="str">
        <f t="shared" si="12"/>
        <v xml:space="preserve"> </v>
      </c>
      <c r="T15" s="64"/>
      <c r="U15" s="64" t="s">
        <v>10</v>
      </c>
    </row>
    <row r="16" spans="2:21" ht="41.25" customHeight="1" thickBot="1" x14ac:dyDescent="0.3">
      <c r="B16" s="112">
        <v>10</v>
      </c>
      <c r="C16" s="113" t="s">
        <v>57</v>
      </c>
      <c r="D16" s="114">
        <v>6</v>
      </c>
      <c r="E16" s="115" t="s">
        <v>31</v>
      </c>
      <c r="F16" s="113" t="s">
        <v>53</v>
      </c>
      <c r="G16" s="156"/>
      <c r="H16" s="116" t="str">
        <f t="shared" si="0"/>
        <v>ANO</v>
      </c>
      <c r="I16" s="117"/>
      <c r="J16" s="118"/>
      <c r="K16" s="119"/>
      <c r="L16" s="120"/>
      <c r="M16" s="120"/>
      <c r="N16" s="121"/>
      <c r="O16" s="122">
        <f t="shared" si="2"/>
        <v>15000</v>
      </c>
      <c r="P16" s="123">
        <v>2500</v>
      </c>
      <c r="Q16" s="163"/>
      <c r="R16" s="124">
        <f t="shared" si="11"/>
        <v>0</v>
      </c>
      <c r="S16" s="125" t="str">
        <f t="shared" si="12"/>
        <v xml:space="preserve"> </v>
      </c>
      <c r="T16" s="126"/>
      <c r="U16" s="126"/>
    </row>
    <row r="17" spans="2:21" ht="16.5" thickTop="1" thickBot="1" x14ac:dyDescent="0.3">
      <c r="C17" s="6"/>
      <c r="D17" s="6"/>
      <c r="E17" s="6"/>
      <c r="F17" s="6"/>
      <c r="G17" s="6"/>
      <c r="H17" s="6"/>
      <c r="I17" s="6"/>
      <c r="J17" s="6"/>
      <c r="N17" s="6"/>
      <c r="O17" s="6"/>
      <c r="R17" s="127"/>
    </row>
    <row r="18" spans="2:21" ht="60.75" customHeight="1" thickTop="1" thickBot="1" x14ac:dyDescent="0.3">
      <c r="B18" s="128" t="s">
        <v>14</v>
      </c>
      <c r="C18" s="129"/>
      <c r="D18" s="129"/>
      <c r="E18" s="129"/>
      <c r="F18" s="129"/>
      <c r="G18" s="129"/>
      <c r="H18" s="130"/>
      <c r="I18" s="131"/>
      <c r="J18" s="131"/>
      <c r="K18" s="131"/>
      <c r="L18" s="12"/>
      <c r="M18" s="12"/>
      <c r="N18" s="132"/>
      <c r="O18" s="132"/>
      <c r="P18" s="133" t="s">
        <v>11</v>
      </c>
      <c r="Q18" s="134" t="s">
        <v>12</v>
      </c>
      <c r="R18" s="135"/>
      <c r="S18" s="136"/>
      <c r="T18" s="28"/>
      <c r="U18" s="137"/>
    </row>
    <row r="19" spans="2:21" ht="33.75" customHeight="1" thickTop="1" thickBot="1" x14ac:dyDescent="0.3">
      <c r="B19" s="138" t="s">
        <v>15</v>
      </c>
      <c r="C19" s="139"/>
      <c r="D19" s="139"/>
      <c r="E19" s="139"/>
      <c r="F19" s="139"/>
      <c r="G19" s="139"/>
      <c r="H19" s="140"/>
      <c r="I19" s="141"/>
      <c r="L19" s="8"/>
      <c r="M19" s="8"/>
      <c r="N19" s="142"/>
      <c r="O19" s="142"/>
      <c r="P19" s="143">
        <f>SUM(O7:O16)</f>
        <v>52300</v>
      </c>
      <c r="Q19" s="144">
        <f>SUM(R7:R16)</f>
        <v>0</v>
      </c>
      <c r="R19" s="145"/>
      <c r="S19" s="146"/>
    </row>
    <row r="20" spans="2:21" ht="14.25" customHeight="1" thickTop="1" x14ac:dyDescent="0.25"/>
    <row r="21" spans="2:21" ht="14.25" customHeight="1" x14ac:dyDescent="0.25">
      <c r="B21" s="148"/>
    </row>
    <row r="22" spans="2:21" ht="14.25" customHeight="1" x14ac:dyDescent="0.25">
      <c r="B22" s="149"/>
      <c r="C22" s="148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6ZHnbY1b/9I3zKVp9wb+EBXS6o/a2TGaqsb8NBiGsauaNdPnHiiy4TVRhulYhj7wxntdvVeYjHGk+cCmelwhZQ==" saltValue="OAj4L34dFT4HLkyzcMu2YQ==" spinCount="100000" sheet="1" objects="1" scenarios="1"/>
  <mergeCells count="29">
    <mergeCell ref="B1:C1"/>
    <mergeCell ref="B19:G19"/>
    <mergeCell ref="Q19:S19"/>
    <mergeCell ref="B18:G18"/>
    <mergeCell ref="Q18:S18"/>
    <mergeCell ref="L15:L16"/>
    <mergeCell ref="M15:M16"/>
    <mergeCell ref="N15:N16"/>
    <mergeCell ref="I7:I12"/>
    <mergeCell ref="I13:I14"/>
    <mergeCell ref="I15:I16"/>
    <mergeCell ref="J13:J14"/>
    <mergeCell ref="J15:J16"/>
    <mergeCell ref="K15:K16"/>
    <mergeCell ref="K13:K14"/>
    <mergeCell ref="L13:L14"/>
    <mergeCell ref="T15:T16"/>
    <mergeCell ref="T13:T14"/>
    <mergeCell ref="U7:U12"/>
    <mergeCell ref="U13:U14"/>
    <mergeCell ref="M13:M14"/>
    <mergeCell ref="N13:N14"/>
    <mergeCell ref="U15:U16"/>
    <mergeCell ref="J7:J12"/>
    <mergeCell ref="K7:K12"/>
    <mergeCell ref="T7:T12"/>
    <mergeCell ref="N7:N12"/>
    <mergeCell ref="M7:M12"/>
    <mergeCell ref="L7:L12"/>
  </mergeCells>
  <conditionalFormatting sqref="B7:B1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6">
    <cfRule type="containsBlanks" dxfId="9" priority="2">
      <formula>LEN(TRIM(D7))=0</formula>
    </cfRule>
  </conditionalFormatting>
  <conditionalFormatting sqref="G7:G16 Q7:Q1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6">
    <cfRule type="notContainsBlanks" dxfId="5" priority="29">
      <formula>LEN(TRIM(G7))&gt;0</formula>
    </cfRule>
  </conditionalFormatting>
  <conditionalFormatting sqref="H7:H1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2024-11-06T07:46:51Z</dcterms:modified>
</cp:coreProperties>
</file>